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Bricksy" sheetId="5" r:id="rId1"/>
  </sheets>
  <calcPr calcId="145621"/>
</workbook>
</file>

<file path=xl/calcChain.xml><?xml version="1.0" encoding="utf-8"?>
<calcChain xmlns="http://schemas.openxmlformats.org/spreadsheetml/2006/main">
  <c r="G22" i="5" l="1"/>
  <c r="H6" i="5"/>
  <c r="H8" i="5"/>
  <c r="H10" i="5"/>
  <c r="H12" i="5"/>
  <c r="H14" i="5"/>
  <c r="H16" i="5"/>
  <c r="H18" i="5"/>
  <c r="H20" i="5"/>
  <c r="I4" i="5"/>
  <c r="I3" i="5"/>
  <c r="H3" i="5"/>
  <c r="E5" i="5"/>
  <c r="I5" i="5" s="1"/>
  <c r="E6" i="5"/>
  <c r="F6" i="5" s="1"/>
  <c r="E7" i="5"/>
  <c r="I7" i="5" s="1"/>
  <c r="E8" i="5"/>
  <c r="F8" i="5" s="1"/>
  <c r="E9" i="5"/>
  <c r="I9" i="5" s="1"/>
  <c r="E10" i="5"/>
  <c r="F10" i="5" s="1"/>
  <c r="E11" i="5"/>
  <c r="I11" i="5" s="1"/>
  <c r="E12" i="5"/>
  <c r="F12" i="5" s="1"/>
  <c r="E13" i="5"/>
  <c r="I13" i="5" s="1"/>
  <c r="E14" i="5"/>
  <c r="F14" i="5" s="1"/>
  <c r="E15" i="5"/>
  <c r="I15" i="5" s="1"/>
  <c r="E16" i="5"/>
  <c r="F16" i="5" s="1"/>
  <c r="E17" i="5"/>
  <c r="I17" i="5" s="1"/>
  <c r="E18" i="5"/>
  <c r="F18" i="5" s="1"/>
  <c r="E19" i="5"/>
  <c r="I19" i="5" s="1"/>
  <c r="E20" i="5"/>
  <c r="F20" i="5" s="1"/>
  <c r="E21" i="5"/>
  <c r="I21" i="5" s="1"/>
  <c r="E4" i="5"/>
  <c r="F4" i="5" s="1"/>
  <c r="H30" i="5"/>
  <c r="H31" i="5"/>
  <c r="H32" i="5"/>
  <c r="H33" i="5"/>
  <c r="H34" i="5"/>
  <c r="H35" i="5"/>
  <c r="G30" i="5"/>
  <c r="G31" i="5"/>
  <c r="G32" i="5"/>
  <c r="G33" i="5"/>
  <c r="G34" i="5"/>
  <c r="G35" i="5"/>
  <c r="H5" i="5" l="1"/>
  <c r="H21" i="5"/>
  <c r="H19" i="5"/>
  <c r="H17" i="5"/>
  <c r="H15" i="5"/>
  <c r="H13" i="5"/>
  <c r="H11" i="5"/>
  <c r="H9" i="5"/>
  <c r="H7" i="5"/>
  <c r="F21" i="5"/>
  <c r="F19" i="5"/>
  <c r="F17" i="5"/>
  <c r="F15" i="5"/>
  <c r="F13" i="5"/>
  <c r="F11" i="5"/>
  <c r="F9" i="5"/>
  <c r="F7" i="5"/>
  <c r="F5" i="5"/>
  <c r="H4" i="5"/>
  <c r="I20" i="5"/>
  <c r="I18" i="5"/>
  <c r="I16" i="5"/>
  <c r="I14" i="5"/>
  <c r="I12" i="5"/>
  <c r="I10" i="5"/>
  <c r="I8" i="5"/>
  <c r="I6" i="5"/>
  <c r="F35" i="5"/>
  <c r="A35" i="5"/>
  <c r="F34" i="5"/>
  <c r="A34" i="5"/>
  <c r="F33" i="5"/>
  <c r="A33" i="5"/>
  <c r="F32" i="5"/>
  <c r="A32" i="5"/>
  <c r="F31" i="5"/>
  <c r="A31" i="5"/>
  <c r="F30" i="5"/>
  <c r="A30" i="5"/>
  <c r="F29" i="5"/>
  <c r="A29" i="5"/>
  <c r="F28" i="5"/>
  <c r="A28" i="5"/>
  <c r="F27" i="5"/>
  <c r="A27" i="5"/>
  <c r="J22" i="5"/>
  <c r="D22" i="5"/>
  <c r="G29" i="5"/>
  <c r="G28" i="5"/>
  <c r="G13" i="5" l="1"/>
  <c r="G21" i="5"/>
  <c r="G27" i="5"/>
  <c r="F22" i="5"/>
  <c r="A36" i="5"/>
  <c r="F36" i="5"/>
  <c r="E22" i="5"/>
  <c r="G18" i="5" l="1"/>
  <c r="G19" i="5"/>
  <c r="G11" i="5"/>
  <c r="G10" i="5"/>
  <c r="G20" i="5"/>
  <c r="G12" i="5"/>
  <c r="G14" i="5"/>
  <c r="G5" i="5"/>
  <c r="G15" i="5"/>
  <c r="G7" i="5"/>
  <c r="G6" i="5"/>
  <c r="G16" i="5"/>
  <c r="G8" i="5"/>
  <c r="G17" i="5"/>
  <c r="G9" i="5"/>
  <c r="H29" i="5"/>
  <c r="E29" i="5" s="1"/>
  <c r="I29" i="5" s="1"/>
  <c r="L29" i="5" s="1"/>
  <c r="H28" i="5"/>
  <c r="E28" i="5" s="1"/>
  <c r="I28" i="5" s="1"/>
  <c r="L28" i="5" s="1"/>
  <c r="D27" i="5"/>
  <c r="E35" i="5"/>
  <c r="I35" i="5" s="1"/>
  <c r="L35" i="5" s="1"/>
  <c r="E33" i="5"/>
  <c r="I33" i="5" s="1"/>
  <c r="L33" i="5" s="1"/>
  <c r="E30" i="5"/>
  <c r="I30" i="5" s="1"/>
  <c r="L30" i="5" s="1"/>
  <c r="E32" i="5"/>
  <c r="I32" i="5" s="1"/>
  <c r="L32" i="5" s="1"/>
  <c r="E34" i="5"/>
  <c r="I34" i="5" s="1"/>
  <c r="L34" i="5" s="1"/>
  <c r="E31" i="5"/>
  <c r="I31" i="5" s="1"/>
  <c r="L31" i="5" s="1"/>
  <c r="D35" i="5"/>
  <c r="H27" i="5"/>
  <c r="E27" i="5" s="1"/>
  <c r="G4" i="5"/>
  <c r="D29" i="5"/>
  <c r="D34" i="5"/>
  <c r="D33" i="5"/>
  <c r="D28" i="5"/>
  <c r="D32" i="5"/>
  <c r="D30" i="5"/>
  <c r="D31" i="5"/>
  <c r="H22" i="5"/>
  <c r="I22" i="5"/>
  <c r="D36" i="5" l="1"/>
  <c r="E36" i="5" l="1"/>
  <c r="I27" i="5"/>
  <c r="I36" i="5" s="1"/>
  <c r="L36" i="5" s="1"/>
  <c r="L27" i="5" l="1"/>
</calcChain>
</file>

<file path=xl/comments1.xml><?xml version="1.0" encoding="utf-8"?>
<comments xmlns="http://schemas.openxmlformats.org/spreadsheetml/2006/main">
  <authors>
    <author>Author</author>
  </authors>
  <commentList>
    <comment ref="C4" authorId="0">
      <text/>
    </comment>
    <comment ref="C5" authorId="0">
      <text/>
    </comment>
    <comment ref="C6" authorId="0">
      <text/>
    </comment>
    <comment ref="C7" authorId="0">
      <text/>
    </comment>
    <comment ref="C8" authorId="0">
      <text/>
    </comment>
    <comment ref="C9" authorId="0">
      <text/>
    </comment>
    <comment ref="C10" authorId="0">
      <text/>
    </comment>
    <comment ref="C11" authorId="0">
      <text/>
    </comment>
    <comment ref="C12" authorId="0">
      <text/>
    </comment>
    <comment ref="C13" authorId="0">
      <text/>
    </comment>
    <comment ref="C14" authorId="0">
      <text/>
    </comment>
    <comment ref="C15" authorId="0">
      <text/>
    </comment>
    <comment ref="C16" authorId="0">
      <text/>
    </comment>
    <comment ref="C17" authorId="0">
      <text/>
    </comment>
    <comment ref="C18" authorId="0">
      <text/>
    </comment>
    <comment ref="C19" authorId="0">
      <text/>
    </comment>
    <comment ref="C20" authorId="0">
      <text/>
    </comment>
    <comment ref="C21" authorId="0">
      <text/>
    </comment>
  </commentList>
</comments>
</file>

<file path=xl/sharedStrings.xml><?xml version="1.0" encoding="utf-8"?>
<sst xmlns="http://schemas.openxmlformats.org/spreadsheetml/2006/main" count="44" uniqueCount="36">
  <si>
    <t>batch #</t>
  </si>
  <si>
    <t>Paid</t>
  </si>
  <si>
    <t>KG</t>
  </si>
  <si>
    <t>Dmitar</t>
  </si>
  <si>
    <t>by weight</t>
  </si>
  <si>
    <t>(BGN)</t>
  </si>
  <si>
    <t>Nickname</t>
  </si>
  <si>
    <t>Batches</t>
  </si>
  <si>
    <t>by price</t>
  </si>
  <si>
    <t>weight</t>
  </si>
  <si>
    <t>Notes</t>
  </si>
  <si>
    <t>Total</t>
  </si>
  <si>
    <t>Refund</t>
  </si>
  <si>
    <t>Ko</t>
  </si>
  <si>
    <t>Currency1</t>
  </si>
  <si>
    <t>VVASS</t>
  </si>
  <si>
    <t>TOTAL</t>
  </si>
  <si>
    <t>MoneyCredit</t>
  </si>
  <si>
    <r>
      <rPr>
        <b/>
        <sz val="9"/>
        <color theme="1"/>
        <rFont val="Calibri"/>
        <family val="2"/>
        <charset val="204"/>
        <scheme val="minor"/>
      </rPr>
      <t>Shipping_Ins._PayPal</t>
    </r>
    <r>
      <rPr>
        <b/>
        <sz val="10"/>
        <color theme="1"/>
        <rFont val="Calibri"/>
        <family val="2"/>
        <charset val="204"/>
        <scheme val="minor"/>
      </rPr>
      <t xml:space="preserve"> (by price)</t>
    </r>
  </si>
  <si>
    <t>без кутията</t>
  </si>
  <si>
    <t>неперфорираните инструкции</t>
  </si>
  <si>
    <t>без части - 4002, black х4</t>
  </si>
  <si>
    <t>cash 12lv, 25.11.2015</t>
  </si>
  <si>
    <t>no discount</t>
  </si>
  <si>
    <t>discount</t>
  </si>
  <si>
    <t>GrandTotal</t>
  </si>
  <si>
    <t>Currency2</t>
  </si>
  <si>
    <t>(CZK)</t>
  </si>
  <si>
    <t>(EUR)</t>
  </si>
  <si>
    <t xml:space="preserve">Lego Parts </t>
  </si>
  <si>
    <t>Total (BGN)</t>
  </si>
  <si>
    <t xml:space="preserve">ОБЩА ПОРЪЧКА МАГАЗИН - Bricksy </t>
  </si>
  <si>
    <t>% отстъпка</t>
  </si>
  <si>
    <t>(CZK) to (BGN)</t>
  </si>
  <si>
    <t>(BGN) to (EUR)</t>
  </si>
  <si>
    <t xml:space="preserve">Shipping_Ins._PayPal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</si>
</sst>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i/>
      <sz val="10"/>
      <name val="Calibri"/>
      <family val="2"/>
      <charset val="204"/>
    </font>
    <font>
      <i/>
      <sz val="10"/>
      <color theme="1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Dashed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theme="1" tint="0.499984740745262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Dashed">
        <color rgb="FFFF0000"/>
      </left>
      <right style="mediumDashed">
        <color rgb="FFFF0000"/>
      </right>
      <top style="mediumDashed">
        <color rgb="FFFF0000"/>
      </top>
      <bottom style="mediumDashed">
        <color rgb="FFFF0000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Dashed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theme="0" tint="-0.499984740745262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9" fontId="7" fillId="0" borderId="0" applyFont="0" applyFill="0" applyBorder="0" applyAlignment="0" applyProtection="0"/>
  </cellStyleXfs>
  <cellXfs count="107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0" fillId="5" borderId="0" xfId="0" applyFill="1"/>
    <xf numFmtId="0" fontId="0" fillId="5" borderId="0" xfId="0" applyFill="1" applyAlignment="1">
      <alignment horizontal="center"/>
    </xf>
    <xf numFmtId="0" fontId="0" fillId="5" borderId="0" xfId="0" applyFill="1" applyAlignment="1">
      <alignment wrapText="1"/>
    </xf>
    <xf numFmtId="0" fontId="4" fillId="5" borderId="0" xfId="0" applyFont="1" applyFill="1"/>
    <xf numFmtId="164" fontId="2" fillId="5" borderId="0" xfId="0" applyNumberFormat="1" applyFont="1" applyFill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0" fontId="0" fillId="7" borderId="15" xfId="0" applyFill="1" applyBorder="1" applyAlignment="1"/>
    <xf numFmtId="0" fontId="0" fillId="7" borderId="0" xfId="0" applyFill="1" applyBorder="1" applyAlignment="1"/>
    <xf numFmtId="164" fontId="8" fillId="5" borderId="0" xfId="0" applyNumberFormat="1" applyFont="1" applyFill="1" applyAlignment="1">
      <alignment horizontal="center"/>
    </xf>
    <xf numFmtId="0" fontId="9" fillId="5" borderId="0" xfId="0" applyFont="1" applyFill="1"/>
    <xf numFmtId="0" fontId="9" fillId="0" borderId="0" xfId="0" applyFont="1"/>
    <xf numFmtId="0" fontId="2" fillId="0" borderId="31" xfId="0" applyFont="1" applyFill="1" applyBorder="1" applyAlignment="1">
      <alignment horizontal="center"/>
    </xf>
    <xf numFmtId="0" fontId="0" fillId="0" borderId="32" xfId="0" applyBorder="1"/>
    <xf numFmtId="0" fontId="10" fillId="0" borderId="1" xfId="1" applyFont="1" applyBorder="1" applyAlignment="1" applyProtection="1"/>
    <xf numFmtId="1" fontId="11" fillId="0" borderId="21" xfId="0" applyNumberFormat="1" applyFont="1" applyBorder="1" applyAlignment="1">
      <alignment horizontal="left" shrinkToFit="1"/>
    </xf>
    <xf numFmtId="1" fontId="11" fillId="0" borderId="3" xfId="0" applyNumberFormat="1" applyFont="1" applyBorder="1" applyAlignment="1">
      <alignment horizontal="left" shrinkToFit="1"/>
    </xf>
    <xf numFmtId="1" fontId="11" fillId="0" borderId="13" xfId="0" applyNumberFormat="1" applyFont="1" applyBorder="1" applyAlignment="1">
      <alignment horizontal="left" shrinkToFit="1"/>
    </xf>
    <xf numFmtId="1" fontId="12" fillId="0" borderId="3" xfId="0" applyNumberFormat="1" applyFont="1" applyBorder="1" applyAlignment="1">
      <alignment horizontal="left"/>
    </xf>
    <xf numFmtId="2" fontId="0" fillId="2" borderId="30" xfId="0" applyNumberFormat="1" applyFill="1" applyBorder="1" applyAlignment="1">
      <alignment horizontal="center"/>
    </xf>
    <xf numFmtId="0" fontId="0" fillId="0" borderId="0" xfId="0"/>
    <xf numFmtId="0" fontId="0" fillId="0" borderId="1" xfId="0" applyBorder="1"/>
    <xf numFmtId="2" fontId="0" fillId="9" borderId="1" xfId="0" applyNumberForma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0" fillId="0" borderId="13" xfId="0" applyFill="1" applyBorder="1"/>
    <xf numFmtId="1" fontId="2" fillId="0" borderId="2" xfId="0" applyNumberFormat="1" applyFont="1" applyFill="1" applyBorder="1" applyAlignment="1">
      <alignment horizontal="center"/>
    </xf>
    <xf numFmtId="0" fontId="2" fillId="0" borderId="3" xfId="0" applyFont="1" applyBorder="1"/>
    <xf numFmtId="2" fontId="2" fillId="5" borderId="3" xfId="0" applyNumberFormat="1" applyFont="1" applyFill="1" applyBorder="1" applyAlignment="1">
      <alignment horizontal="center"/>
    </xf>
    <xf numFmtId="1" fontId="2" fillId="6" borderId="3" xfId="0" applyNumberFormat="1" applyFont="1" applyFill="1" applyBorder="1" applyAlignment="1">
      <alignment horizontal="center"/>
    </xf>
    <xf numFmtId="2" fontId="2" fillId="4" borderId="3" xfId="0" applyNumberFormat="1" applyFont="1" applyFill="1" applyBorder="1" applyAlignment="1">
      <alignment horizontal="center"/>
    </xf>
    <xf numFmtId="2" fontId="2" fillId="10" borderId="3" xfId="0" applyNumberFormat="1" applyFont="1" applyFill="1" applyBorder="1" applyAlignment="1">
      <alignment horizontal="center"/>
    </xf>
    <xf numFmtId="2" fontId="2" fillId="0" borderId="3" xfId="0" applyNumberFormat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20" xfId="0" applyFont="1" applyFill="1" applyBorder="1" applyAlignment="1">
      <alignment horizontal="center"/>
    </xf>
    <xf numFmtId="0" fontId="0" fillId="0" borderId="21" xfId="0" applyFill="1" applyBorder="1"/>
    <xf numFmtId="2" fontId="0" fillId="2" borderId="21" xfId="0" applyNumberFormat="1" applyFill="1" applyBorder="1" applyAlignment="1">
      <alignment horizontal="center"/>
    </xf>
    <xf numFmtId="2" fontId="0" fillId="0" borderId="21" xfId="0" applyNumberFormat="1" applyBorder="1" applyAlignment="1">
      <alignment horizontal="center"/>
    </xf>
    <xf numFmtId="2" fontId="0" fillId="9" borderId="21" xfId="0" applyNumberFormat="1" applyFill="1" applyBorder="1" applyAlignment="1">
      <alignment horizontal="center"/>
    </xf>
    <xf numFmtId="0" fontId="0" fillId="0" borderId="3" xfId="0" applyFill="1" applyBorder="1"/>
    <xf numFmtId="0" fontId="3" fillId="3" borderId="17" xfId="0" applyFont="1" applyFill="1" applyBorder="1" applyAlignment="1">
      <alignment horizontal="center"/>
    </xf>
    <xf numFmtId="2" fontId="0" fillId="3" borderId="19" xfId="0" applyNumberFormat="1" applyFill="1" applyBorder="1" applyAlignment="1">
      <alignment horizontal="center"/>
    </xf>
    <xf numFmtId="0" fontId="0" fillId="0" borderId="7" xfId="0" applyBorder="1" applyAlignment="1">
      <alignment horizontal="center" shrinkToFit="1"/>
    </xf>
    <xf numFmtId="0" fontId="0" fillId="0" borderId="4" xfId="0" applyBorder="1" applyAlignment="1">
      <alignment horizontal="center" shrinkToFit="1"/>
    </xf>
    <xf numFmtId="0" fontId="0" fillId="0" borderId="14" xfId="0" applyBorder="1" applyAlignment="1">
      <alignment horizontal="center" shrinkToFit="1"/>
    </xf>
    <xf numFmtId="0" fontId="0" fillId="7" borderId="9" xfId="0" applyFill="1" applyBorder="1" applyAlignment="1"/>
    <xf numFmtId="0" fontId="0" fillId="7" borderId="10" xfId="0" applyFill="1" applyBorder="1" applyAlignment="1"/>
    <xf numFmtId="0" fontId="0" fillId="7" borderId="29" xfId="0" applyFill="1" applyBorder="1" applyAlignment="1"/>
    <xf numFmtId="2" fontId="0" fillId="0" borderId="7" xfId="0" applyNumberFormat="1" applyBorder="1" applyAlignment="1">
      <alignment horizontal="center" shrinkToFit="1"/>
    </xf>
    <xf numFmtId="0" fontId="3" fillId="0" borderId="27" xfId="0" applyFont="1" applyBorder="1" applyAlignment="1">
      <alignment horizontal="center" vertical="center" wrapText="1"/>
    </xf>
    <xf numFmtId="2" fontId="0" fillId="8" borderId="1" xfId="0" applyNumberFormat="1" applyFill="1" applyBorder="1" applyAlignment="1">
      <alignment horizontal="center"/>
    </xf>
    <xf numFmtId="2" fontId="0" fillId="8" borderId="26" xfId="0" applyNumberFormat="1" applyFill="1" applyBorder="1" applyAlignment="1">
      <alignment horizontal="center"/>
    </xf>
    <xf numFmtId="2" fontId="8" fillId="8" borderId="0" xfId="0" applyNumberFormat="1" applyFont="1" applyFill="1" applyBorder="1" applyAlignment="1">
      <alignment horizontal="center"/>
    </xf>
    <xf numFmtId="2" fontId="8" fillId="6" borderId="0" xfId="0" applyNumberFormat="1" applyFont="1" applyFill="1" applyBorder="1" applyAlignment="1">
      <alignment horizontal="center"/>
    </xf>
    <xf numFmtId="2" fontId="8" fillId="9" borderId="0" xfId="0" applyNumberFormat="1" applyFont="1" applyFill="1" applyBorder="1" applyAlignment="1">
      <alignment horizontal="center"/>
    </xf>
    <xf numFmtId="0" fontId="8" fillId="2" borderId="22" xfId="0" applyFont="1" applyFill="1" applyBorder="1" applyAlignment="1">
      <alignment horizontal="center"/>
    </xf>
    <xf numFmtId="0" fontId="0" fillId="7" borderId="22" xfId="0" applyFill="1" applyBorder="1" applyAlignment="1"/>
    <xf numFmtId="0" fontId="2" fillId="0" borderId="28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5" fillId="0" borderId="25" xfId="0" applyFont="1" applyBorder="1" applyAlignment="1">
      <alignment horizontal="center" wrapText="1"/>
    </xf>
    <xf numFmtId="0" fontId="2" fillId="0" borderId="3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 wrapText="1"/>
    </xf>
    <xf numFmtId="0" fontId="2" fillId="7" borderId="24" xfId="0" applyFont="1" applyFill="1" applyBorder="1" applyAlignment="1">
      <alignment horizontal="center"/>
    </xf>
    <xf numFmtId="0" fontId="0" fillId="7" borderId="33" xfId="0" applyFill="1" applyBorder="1"/>
    <xf numFmtId="0" fontId="0" fillId="7" borderId="10" xfId="0" applyFill="1" applyBorder="1"/>
    <xf numFmtId="0" fontId="0" fillId="7" borderId="29" xfId="0" applyFill="1" applyBorder="1"/>
    <xf numFmtId="2" fontId="6" fillId="11" borderId="1" xfId="0" applyNumberFormat="1" applyFont="1" applyFill="1" applyBorder="1" applyAlignment="1">
      <alignment horizontal="center"/>
    </xf>
    <xf numFmtId="4" fontId="8" fillId="11" borderId="0" xfId="0" applyNumberFormat="1" applyFont="1" applyFill="1" applyBorder="1" applyAlignment="1">
      <alignment horizontal="center"/>
    </xf>
    <xf numFmtId="2" fontId="0" fillId="2" borderId="35" xfId="0" applyNumberFormat="1" applyFill="1" applyBorder="1" applyAlignment="1">
      <alignment horizontal="center"/>
    </xf>
    <xf numFmtId="0" fontId="3" fillId="12" borderId="38" xfId="0" applyFont="1" applyFill="1" applyBorder="1" applyAlignment="1">
      <alignment horizontal="center" vertical="center" wrapText="1"/>
    </xf>
    <xf numFmtId="0" fontId="2" fillId="12" borderId="38" xfId="0" applyFont="1" applyFill="1" applyBorder="1" applyAlignment="1">
      <alignment horizontal="center" vertical="center" wrapText="1"/>
    </xf>
    <xf numFmtId="164" fontId="3" fillId="12" borderId="38" xfId="0" applyNumberFormat="1" applyFont="1" applyFill="1" applyBorder="1" applyAlignment="1">
      <alignment horizontal="center"/>
    </xf>
    <xf numFmtId="164" fontId="3" fillId="0" borderId="27" xfId="0" applyNumberFormat="1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 wrapText="1"/>
    </xf>
    <xf numFmtId="2" fontId="0" fillId="8" borderId="39" xfId="0" applyNumberFormat="1" applyFill="1" applyBorder="1" applyAlignment="1">
      <alignment horizontal="center"/>
    </xf>
    <xf numFmtId="49" fontId="0" fillId="7" borderId="10" xfId="2" applyNumberFormat="1" applyFont="1" applyFill="1" applyBorder="1" applyAlignment="1">
      <alignment horizontal="center"/>
    </xf>
    <xf numFmtId="0" fontId="2" fillId="7" borderId="10" xfId="0" applyFont="1" applyFill="1" applyBorder="1" applyAlignment="1">
      <alignment horizontal="center"/>
    </xf>
    <xf numFmtId="0" fontId="10" fillId="0" borderId="41" xfId="1" applyFont="1" applyBorder="1" applyAlignment="1" applyProtection="1"/>
    <xf numFmtId="2" fontId="6" fillId="11" borderId="41" xfId="0" applyNumberFormat="1" applyFont="1" applyFill="1" applyBorder="1" applyAlignment="1">
      <alignment horizontal="center"/>
    </xf>
    <xf numFmtId="2" fontId="0" fillId="8" borderId="41" xfId="0" applyNumberFormat="1" applyFill="1" applyBorder="1" applyAlignment="1">
      <alignment horizontal="center"/>
    </xf>
    <xf numFmtId="2" fontId="0" fillId="0" borderId="41" xfId="0" applyNumberFormat="1" applyBorder="1" applyAlignment="1">
      <alignment horizontal="center"/>
    </xf>
    <xf numFmtId="2" fontId="0" fillId="9" borderId="41" xfId="0" applyNumberFormat="1" applyFill="1" applyBorder="1" applyAlignment="1">
      <alignment horizontal="center"/>
    </xf>
    <xf numFmtId="2" fontId="0" fillId="2" borderId="40" xfId="0" applyNumberFormat="1" applyFill="1" applyBorder="1" applyAlignment="1">
      <alignment horizontal="center"/>
    </xf>
    <xf numFmtId="0" fontId="2" fillId="7" borderId="2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8" fillId="7" borderId="15" xfId="0" applyFont="1" applyFill="1" applyBorder="1" applyAlignment="1">
      <alignment horizontal="center"/>
    </xf>
    <xf numFmtId="0" fontId="8" fillId="7" borderId="0" xfId="0" applyFont="1" applyFill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8" fillId="7" borderId="23" xfId="0" applyFont="1" applyFill="1" applyBorder="1" applyAlignment="1">
      <alignment horizontal="center" vertical="center"/>
    </xf>
    <xf numFmtId="0" fontId="8" fillId="7" borderId="24" xfId="0" applyFont="1" applyFill="1" applyBorder="1" applyAlignment="1">
      <alignment horizontal="center" vertical="center"/>
    </xf>
    <xf numFmtId="0" fontId="8" fillId="7" borderId="9" xfId="0" applyFont="1" applyFill="1" applyBorder="1" applyAlignment="1">
      <alignment horizontal="center" vertical="center"/>
    </xf>
    <xf numFmtId="0" fontId="8" fillId="7" borderId="10" xfId="0" applyFont="1" applyFill="1" applyBorder="1" applyAlignment="1">
      <alignment horizontal="center" vertical="center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55"/>
  <sheetViews>
    <sheetView tabSelected="1" workbookViewId="0">
      <selection activeCell="G22" sqref="G22"/>
    </sheetView>
  </sheetViews>
  <sheetFormatPr defaultRowHeight="15" x14ac:dyDescent="0.25"/>
  <cols>
    <col min="1" max="1" width="8.42578125" style="2" customWidth="1"/>
    <col min="2" max="2" width="20" style="2" customWidth="1"/>
    <col min="3" max="3" width="38" style="2" customWidth="1"/>
    <col min="4" max="4" width="11.7109375" style="1" customWidth="1"/>
    <col min="5" max="5" width="11.7109375" style="2" customWidth="1"/>
    <col min="6" max="6" width="11.7109375" style="1" customWidth="1"/>
    <col min="7" max="7" width="16.5703125" style="1" customWidth="1"/>
    <col min="8" max="8" width="11.7109375" style="2" customWidth="1"/>
    <col min="9" max="9" width="11.7109375" style="1" customWidth="1"/>
    <col min="10" max="10" width="9.7109375" style="1" customWidth="1"/>
    <col min="11" max="11" width="18.42578125" style="2" customWidth="1"/>
    <col min="12" max="12" width="9.7109375" style="4" customWidth="1"/>
    <col min="13" max="27" width="9.140625" style="4"/>
    <col min="28" max="16384" width="9.140625" style="2"/>
  </cols>
  <sheetData>
    <row r="1" spans="1:29" s="24" customFormat="1" x14ac:dyDescent="0.25">
      <c r="A1" s="103" t="s">
        <v>31</v>
      </c>
      <c r="B1" s="104"/>
      <c r="C1" s="104"/>
      <c r="D1" s="69" t="s">
        <v>27</v>
      </c>
      <c r="E1" s="69" t="s">
        <v>5</v>
      </c>
      <c r="F1" s="69" t="s">
        <v>28</v>
      </c>
      <c r="G1" s="91" t="s">
        <v>5</v>
      </c>
      <c r="H1" s="91"/>
      <c r="I1" s="91"/>
      <c r="J1" s="70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</row>
    <row r="2" spans="1:29" s="3" customFormat="1" ht="15.75" thickBot="1" x14ac:dyDescent="0.3">
      <c r="A2" s="105"/>
      <c r="B2" s="106"/>
      <c r="C2" s="106"/>
      <c r="D2" s="83"/>
      <c r="E2" s="84"/>
      <c r="F2" s="84"/>
      <c r="G2" s="71"/>
      <c r="H2" s="71"/>
      <c r="I2" s="71"/>
      <c r="J2" s="72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9" s="3" customFormat="1" ht="26.25" thickBot="1" x14ac:dyDescent="0.3">
      <c r="A3" s="66" t="s">
        <v>0</v>
      </c>
      <c r="B3" s="67" t="s">
        <v>6</v>
      </c>
      <c r="C3" s="67" t="s">
        <v>10</v>
      </c>
      <c r="D3" s="55" t="s">
        <v>29</v>
      </c>
      <c r="E3" s="55" t="s">
        <v>14</v>
      </c>
      <c r="F3" s="68" t="s">
        <v>26</v>
      </c>
      <c r="G3" s="55" t="s">
        <v>18</v>
      </c>
      <c r="H3" s="79" t="str">
        <f>CONCATENATE("Discounted ", $L3, "%")</f>
        <v>Discounted 10%</v>
      </c>
      <c r="I3" s="80" t="str">
        <f>CONCATENATE("Discount ", $L3, "%")</f>
        <v>Discount 10%</v>
      </c>
      <c r="J3" s="81" t="s">
        <v>2</v>
      </c>
      <c r="K3" s="76" t="s">
        <v>32</v>
      </c>
      <c r="L3" s="77">
        <v>10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1:29" s="3" customFormat="1" ht="15.75" thickBot="1" x14ac:dyDescent="0.3">
      <c r="A4" s="27">
        <v>1</v>
      </c>
      <c r="B4" s="25" t="s">
        <v>3</v>
      </c>
      <c r="C4" s="18"/>
      <c r="D4" s="73">
        <v>25</v>
      </c>
      <c r="E4" s="56">
        <f>D4*$L$4</f>
        <v>1.7999999999999998</v>
      </c>
      <c r="F4" s="56">
        <f>E4/$L$5</f>
        <v>0.91370558375634514</v>
      </c>
      <c r="G4" s="9">
        <f>(H4/E$22)*$G$22</f>
        <v>1.4609950398316547</v>
      </c>
      <c r="H4" s="26">
        <f>E4-E4*$L$3/100</f>
        <v>1.6199999999999999</v>
      </c>
      <c r="I4" s="26">
        <f>E4*$L$3/100</f>
        <v>0.18</v>
      </c>
      <c r="J4" s="75">
        <v>1</v>
      </c>
      <c r="K4" s="78" t="s">
        <v>33</v>
      </c>
      <c r="L4" s="77">
        <v>7.1999999999999995E-2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29" s="3" customFormat="1" ht="15.75" thickBot="1" x14ac:dyDescent="0.3">
      <c r="A5" s="28">
        <v>2</v>
      </c>
      <c r="B5" s="25" t="s">
        <v>13</v>
      </c>
      <c r="C5" s="18"/>
      <c r="D5" s="73">
        <v>38</v>
      </c>
      <c r="E5" s="56">
        <f t="shared" ref="E5:E21" si="0">D5*$L$4</f>
        <v>2.7359999999999998</v>
      </c>
      <c r="F5" s="56">
        <f t="shared" ref="F5:F21" si="1">E5/$L$5</f>
        <v>1.3888324873096445</v>
      </c>
      <c r="G5" s="9">
        <f t="shared" ref="G5:G21" si="2">(H5/E$22)*$G$22</f>
        <v>2.2207124605441151</v>
      </c>
      <c r="H5" s="26">
        <f>E5-E5*$L$3/100</f>
        <v>2.4623999999999997</v>
      </c>
      <c r="I5" s="26">
        <f>E5*$L$3/100</f>
        <v>0.27360000000000001</v>
      </c>
      <c r="J5" s="75">
        <v>2</v>
      </c>
      <c r="K5" s="78" t="s">
        <v>34</v>
      </c>
      <c r="L5" s="77">
        <v>1.97</v>
      </c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</row>
    <row r="6" spans="1:29" s="3" customFormat="1" ht="15.75" thickBot="1" x14ac:dyDescent="0.3">
      <c r="A6" s="28">
        <v>3</v>
      </c>
      <c r="B6" s="25" t="s">
        <v>15</v>
      </c>
      <c r="C6" s="18"/>
      <c r="D6" s="73">
        <v>15</v>
      </c>
      <c r="E6" s="56">
        <f t="shared" si="0"/>
        <v>1.0799999999999998</v>
      </c>
      <c r="F6" s="56">
        <f t="shared" si="1"/>
        <v>0.54822335025380708</v>
      </c>
      <c r="G6" s="9">
        <f t="shared" si="2"/>
        <v>0.87659702389899286</v>
      </c>
      <c r="H6" s="26">
        <f t="shared" ref="H6:H21" si="3">E6-E6*$L$3/100</f>
        <v>0.97199999999999986</v>
      </c>
      <c r="I6" s="26">
        <f t="shared" ref="I6:I21" si="4">E6*$L$3/100</f>
        <v>0.10799999999999998</v>
      </c>
      <c r="J6" s="75">
        <v>1</v>
      </c>
      <c r="K6" s="78" t="s">
        <v>35</v>
      </c>
      <c r="L6" s="77">
        <v>240</v>
      </c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s="3" customFormat="1" x14ac:dyDescent="0.25">
      <c r="A7" s="27">
        <v>4</v>
      </c>
      <c r="B7" s="25" t="s">
        <v>13</v>
      </c>
      <c r="C7" s="18" t="s">
        <v>19</v>
      </c>
      <c r="D7" s="73">
        <v>120</v>
      </c>
      <c r="E7" s="56">
        <f t="shared" si="0"/>
        <v>8.6399999999999988</v>
      </c>
      <c r="F7" s="56">
        <f t="shared" si="1"/>
        <v>4.3857868020304567</v>
      </c>
      <c r="G7" s="9">
        <f t="shared" si="2"/>
        <v>7.0127761911919428</v>
      </c>
      <c r="H7" s="26">
        <f t="shared" si="3"/>
        <v>7.7759999999999989</v>
      </c>
      <c r="I7" s="26">
        <f t="shared" si="4"/>
        <v>0.86399999999999988</v>
      </c>
      <c r="J7" s="23">
        <v>0.5</v>
      </c>
      <c r="K7" s="8"/>
      <c r="L7" s="7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</row>
    <row r="8" spans="1:29" s="3" customFormat="1" x14ac:dyDescent="0.25">
      <c r="A8" s="28">
        <v>5</v>
      </c>
      <c r="B8" s="25" t="s">
        <v>15</v>
      </c>
      <c r="C8" s="18" t="s">
        <v>20</v>
      </c>
      <c r="D8" s="73">
        <v>45</v>
      </c>
      <c r="E8" s="82">
        <f t="shared" si="0"/>
        <v>3.2399999999999998</v>
      </c>
      <c r="F8" s="57">
        <f t="shared" si="1"/>
        <v>1.6446700507614211</v>
      </c>
      <c r="G8" s="9">
        <f t="shared" si="2"/>
        <v>2.629791071696979</v>
      </c>
      <c r="H8" s="26">
        <f t="shared" si="3"/>
        <v>2.9159999999999999</v>
      </c>
      <c r="I8" s="26">
        <f t="shared" si="4"/>
        <v>0.32400000000000001</v>
      </c>
      <c r="J8" s="23">
        <v>0.1</v>
      </c>
      <c r="K8" s="8"/>
      <c r="L8" s="7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</row>
    <row r="9" spans="1:29" s="3" customFormat="1" x14ac:dyDescent="0.25">
      <c r="A9" s="28">
        <v>6</v>
      </c>
      <c r="B9" s="25" t="s">
        <v>13</v>
      </c>
      <c r="C9" s="18" t="s">
        <v>21</v>
      </c>
      <c r="D9" s="73">
        <v>23.12</v>
      </c>
      <c r="E9" s="56">
        <f t="shared" si="0"/>
        <v>1.6646399999999999</v>
      </c>
      <c r="F9" s="56">
        <f t="shared" si="1"/>
        <v>0.84499492385786801</v>
      </c>
      <c r="G9" s="9">
        <f t="shared" si="2"/>
        <v>1.3511282128363145</v>
      </c>
      <c r="H9" s="26">
        <f t="shared" si="3"/>
        <v>1.498176</v>
      </c>
      <c r="I9" s="26">
        <f t="shared" si="4"/>
        <v>0.166464</v>
      </c>
      <c r="J9" s="23">
        <v>1.1000000000000001</v>
      </c>
      <c r="K9" s="8"/>
      <c r="L9" s="7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</row>
    <row r="10" spans="1:29" s="3" customFormat="1" x14ac:dyDescent="0.25">
      <c r="A10" s="27">
        <v>7</v>
      </c>
      <c r="B10" s="25"/>
      <c r="C10" s="18"/>
      <c r="D10" s="73"/>
      <c r="E10" s="56">
        <f t="shared" si="0"/>
        <v>0</v>
      </c>
      <c r="F10" s="56">
        <f t="shared" si="1"/>
        <v>0</v>
      </c>
      <c r="G10" s="9">
        <f t="shared" si="2"/>
        <v>0</v>
      </c>
      <c r="H10" s="26">
        <f t="shared" si="3"/>
        <v>0</v>
      </c>
      <c r="I10" s="26">
        <f t="shared" si="4"/>
        <v>0</v>
      </c>
      <c r="J10" s="23"/>
      <c r="K10" s="8"/>
      <c r="L10" s="7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</row>
    <row r="11" spans="1:29" s="3" customFormat="1" x14ac:dyDescent="0.25">
      <c r="A11" s="28">
        <v>8</v>
      </c>
      <c r="B11" s="25"/>
      <c r="C11" s="18"/>
      <c r="D11" s="73"/>
      <c r="E11" s="56">
        <f t="shared" si="0"/>
        <v>0</v>
      </c>
      <c r="F11" s="56">
        <f t="shared" si="1"/>
        <v>0</v>
      </c>
      <c r="G11" s="9">
        <f t="shared" si="2"/>
        <v>0</v>
      </c>
      <c r="H11" s="26">
        <f t="shared" si="3"/>
        <v>0</v>
      </c>
      <c r="I11" s="26">
        <f t="shared" si="4"/>
        <v>0</v>
      </c>
      <c r="J11" s="23"/>
      <c r="K11" s="8"/>
      <c r="L11" s="7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</row>
    <row r="12" spans="1:29" s="3" customFormat="1" x14ac:dyDescent="0.25">
      <c r="A12" s="28">
        <v>9</v>
      </c>
      <c r="B12" s="25"/>
      <c r="C12" s="18"/>
      <c r="D12" s="73"/>
      <c r="E12" s="56">
        <f t="shared" si="0"/>
        <v>0</v>
      </c>
      <c r="F12" s="56">
        <f t="shared" si="1"/>
        <v>0</v>
      </c>
      <c r="G12" s="9">
        <f t="shared" si="2"/>
        <v>0</v>
      </c>
      <c r="H12" s="26">
        <f t="shared" si="3"/>
        <v>0</v>
      </c>
      <c r="I12" s="26">
        <f t="shared" si="4"/>
        <v>0</v>
      </c>
      <c r="J12" s="23"/>
      <c r="K12" s="8"/>
      <c r="L12" s="7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</row>
    <row r="13" spans="1:29" s="3" customFormat="1" x14ac:dyDescent="0.25">
      <c r="A13" s="27">
        <v>10</v>
      </c>
      <c r="B13" s="25"/>
      <c r="C13" s="18"/>
      <c r="D13" s="73"/>
      <c r="E13" s="56">
        <f t="shared" si="0"/>
        <v>0</v>
      </c>
      <c r="F13" s="56">
        <f t="shared" si="1"/>
        <v>0</v>
      </c>
      <c r="G13" s="9">
        <f t="shared" si="2"/>
        <v>0</v>
      </c>
      <c r="H13" s="26">
        <f t="shared" si="3"/>
        <v>0</v>
      </c>
      <c r="I13" s="26">
        <f t="shared" si="4"/>
        <v>0</v>
      </c>
      <c r="J13" s="23"/>
      <c r="K13" s="8"/>
      <c r="L13" s="7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</row>
    <row r="14" spans="1:29" s="3" customFormat="1" x14ac:dyDescent="0.25">
      <c r="A14" s="28">
        <v>11</v>
      </c>
      <c r="B14" s="25"/>
      <c r="C14" s="18"/>
      <c r="D14" s="73"/>
      <c r="E14" s="56">
        <f t="shared" si="0"/>
        <v>0</v>
      </c>
      <c r="F14" s="56">
        <f t="shared" si="1"/>
        <v>0</v>
      </c>
      <c r="G14" s="9">
        <f t="shared" si="2"/>
        <v>0</v>
      </c>
      <c r="H14" s="26">
        <f t="shared" si="3"/>
        <v>0</v>
      </c>
      <c r="I14" s="26">
        <f t="shared" si="4"/>
        <v>0</v>
      </c>
      <c r="J14" s="23"/>
      <c r="K14" s="8"/>
      <c r="L14" s="7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</row>
    <row r="15" spans="1:29" s="3" customFormat="1" x14ac:dyDescent="0.25">
      <c r="A15" s="28">
        <v>12</v>
      </c>
      <c r="B15" s="25"/>
      <c r="C15" s="18"/>
      <c r="D15" s="73"/>
      <c r="E15" s="56">
        <f t="shared" si="0"/>
        <v>0</v>
      </c>
      <c r="F15" s="56">
        <f t="shared" si="1"/>
        <v>0</v>
      </c>
      <c r="G15" s="9">
        <f t="shared" si="2"/>
        <v>0</v>
      </c>
      <c r="H15" s="26">
        <f t="shared" si="3"/>
        <v>0</v>
      </c>
      <c r="I15" s="26">
        <f t="shared" si="4"/>
        <v>0</v>
      </c>
      <c r="J15" s="23"/>
      <c r="K15" s="8"/>
      <c r="L15" s="7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</row>
    <row r="16" spans="1:29" s="3" customFormat="1" x14ac:dyDescent="0.25">
      <c r="A16" s="27">
        <v>13</v>
      </c>
      <c r="B16" s="25"/>
      <c r="C16" s="18"/>
      <c r="D16" s="73"/>
      <c r="E16" s="56">
        <f t="shared" si="0"/>
        <v>0</v>
      </c>
      <c r="F16" s="56">
        <f t="shared" si="1"/>
        <v>0</v>
      </c>
      <c r="G16" s="9">
        <f t="shared" si="2"/>
        <v>0</v>
      </c>
      <c r="H16" s="26">
        <f t="shared" si="3"/>
        <v>0</v>
      </c>
      <c r="I16" s="26">
        <f t="shared" si="4"/>
        <v>0</v>
      </c>
      <c r="J16" s="23"/>
      <c r="K16" s="8"/>
      <c r="L16" s="7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</row>
    <row r="17" spans="1:29" s="3" customFormat="1" x14ac:dyDescent="0.25">
      <c r="A17" s="28">
        <v>14</v>
      </c>
      <c r="B17" s="25"/>
      <c r="C17" s="18"/>
      <c r="D17" s="73"/>
      <c r="E17" s="56">
        <f t="shared" si="0"/>
        <v>0</v>
      </c>
      <c r="F17" s="56">
        <f t="shared" si="1"/>
        <v>0</v>
      </c>
      <c r="G17" s="9">
        <f t="shared" si="2"/>
        <v>0</v>
      </c>
      <c r="H17" s="26">
        <f t="shared" si="3"/>
        <v>0</v>
      </c>
      <c r="I17" s="26">
        <f t="shared" si="4"/>
        <v>0</v>
      </c>
      <c r="J17" s="23"/>
      <c r="K17" s="8"/>
      <c r="L17" s="7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</row>
    <row r="18" spans="1:29" s="3" customFormat="1" x14ac:dyDescent="0.25">
      <c r="A18" s="28">
        <v>15</v>
      </c>
      <c r="B18" s="25"/>
      <c r="C18" s="18"/>
      <c r="D18" s="73"/>
      <c r="E18" s="56">
        <f t="shared" si="0"/>
        <v>0</v>
      </c>
      <c r="F18" s="56">
        <f t="shared" si="1"/>
        <v>0</v>
      </c>
      <c r="G18" s="9">
        <f t="shared" si="2"/>
        <v>0</v>
      </c>
      <c r="H18" s="26">
        <f t="shared" si="3"/>
        <v>0</v>
      </c>
      <c r="I18" s="26">
        <f t="shared" si="4"/>
        <v>0</v>
      </c>
      <c r="J18" s="23"/>
      <c r="K18" s="8"/>
      <c r="L18" s="7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</row>
    <row r="19" spans="1:29" s="3" customFormat="1" x14ac:dyDescent="0.25">
      <c r="A19" s="27">
        <v>16</v>
      </c>
      <c r="B19" s="25"/>
      <c r="C19" s="18"/>
      <c r="D19" s="73"/>
      <c r="E19" s="56">
        <f t="shared" si="0"/>
        <v>0</v>
      </c>
      <c r="F19" s="56">
        <f t="shared" si="1"/>
        <v>0</v>
      </c>
      <c r="G19" s="9">
        <f t="shared" si="2"/>
        <v>0</v>
      </c>
      <c r="H19" s="26">
        <f t="shared" si="3"/>
        <v>0</v>
      </c>
      <c r="I19" s="26">
        <f t="shared" si="4"/>
        <v>0</v>
      </c>
      <c r="J19" s="23"/>
      <c r="K19" s="8"/>
      <c r="L19" s="7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</row>
    <row r="20" spans="1:29" s="3" customFormat="1" x14ac:dyDescent="0.25">
      <c r="A20" s="28">
        <v>17</v>
      </c>
      <c r="B20" s="25"/>
      <c r="C20" s="18"/>
      <c r="D20" s="73"/>
      <c r="E20" s="56">
        <f t="shared" si="0"/>
        <v>0</v>
      </c>
      <c r="F20" s="56">
        <f t="shared" si="1"/>
        <v>0</v>
      </c>
      <c r="G20" s="9">
        <f t="shared" si="2"/>
        <v>0</v>
      </c>
      <c r="H20" s="26">
        <f t="shared" si="3"/>
        <v>0</v>
      </c>
      <c r="I20" s="26">
        <f t="shared" si="4"/>
        <v>0</v>
      </c>
      <c r="J20" s="23"/>
      <c r="K20" s="8"/>
      <c r="L20" s="7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29" s="3" customFormat="1" ht="15.75" thickBot="1" x14ac:dyDescent="0.3">
      <c r="A21" s="16">
        <v>18</v>
      </c>
      <c r="B21" s="17"/>
      <c r="C21" s="85"/>
      <c r="D21" s="86"/>
      <c r="E21" s="87">
        <f t="shared" si="0"/>
        <v>0</v>
      </c>
      <c r="F21" s="87">
        <f t="shared" si="1"/>
        <v>0</v>
      </c>
      <c r="G21" s="88">
        <f t="shared" si="2"/>
        <v>0</v>
      </c>
      <c r="H21" s="89">
        <f t="shared" si="3"/>
        <v>0</v>
      </c>
      <c r="I21" s="89">
        <f t="shared" si="4"/>
        <v>0</v>
      </c>
      <c r="J21" s="90"/>
      <c r="K21" s="8"/>
      <c r="L21" s="7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</row>
    <row r="22" spans="1:29" s="15" customFormat="1" ht="21" customHeight="1" x14ac:dyDescent="0.3">
      <c r="A22" s="98" t="s">
        <v>16</v>
      </c>
      <c r="B22" s="99"/>
      <c r="C22" s="99"/>
      <c r="D22" s="74">
        <f>SUM(D4:D21)</f>
        <v>266.12</v>
      </c>
      <c r="E22" s="58">
        <f>SUM(E4:E21)</f>
        <v>19.160639999999997</v>
      </c>
      <c r="F22" s="58">
        <f>SUM(F4:F21)</f>
        <v>9.7262131979695425</v>
      </c>
      <c r="G22" s="59">
        <f>(L6*$L$4)</f>
        <v>17.279999999999998</v>
      </c>
      <c r="H22" s="60">
        <f>SUM(H4:H21)</f>
        <v>17.244575999999999</v>
      </c>
      <c r="I22" s="60">
        <f>SUM(I4:I21)</f>
        <v>1.9160639999999998</v>
      </c>
      <c r="J22" s="61">
        <f>SUM(J4:J21)</f>
        <v>5.6999999999999993</v>
      </c>
      <c r="K22" s="13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</row>
    <row r="23" spans="1:29" s="3" customFormat="1" ht="9" customHeight="1" x14ac:dyDescent="0.25">
      <c r="A23" s="11"/>
      <c r="B23" s="12"/>
      <c r="C23" s="12"/>
      <c r="D23" s="12"/>
      <c r="E23" s="12"/>
      <c r="F23" s="12"/>
      <c r="G23" s="12"/>
      <c r="H23" s="12"/>
      <c r="I23" s="12"/>
      <c r="J23" s="62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spans="1:29" s="3" customFormat="1" ht="6.75" customHeight="1" thickBot="1" x14ac:dyDescent="0.35">
      <c r="A24" s="51"/>
      <c r="B24" s="52"/>
      <c r="C24" s="52"/>
      <c r="D24" s="52"/>
      <c r="E24" s="52"/>
      <c r="F24" s="52"/>
      <c r="G24" s="52"/>
      <c r="H24" s="52"/>
      <c r="I24" s="52"/>
      <c r="J24" s="53"/>
      <c r="K24" s="13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spans="1:29" s="3" customFormat="1" ht="15" customHeight="1" x14ac:dyDescent="0.25">
      <c r="A25" s="92" t="s">
        <v>7</v>
      </c>
      <c r="B25" s="94" t="s">
        <v>6</v>
      </c>
      <c r="C25" s="96" t="s">
        <v>17</v>
      </c>
      <c r="D25" s="100" t="s">
        <v>30</v>
      </c>
      <c r="E25" s="101"/>
      <c r="F25" s="101"/>
      <c r="G25" s="101"/>
      <c r="H25" s="101"/>
      <c r="I25" s="101"/>
      <c r="J25" s="101"/>
      <c r="K25" s="101"/>
      <c r="L25" s="102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 spans="1:29" s="3" customFormat="1" ht="20.25" customHeight="1" thickBot="1" x14ac:dyDescent="0.3">
      <c r="A26" s="93"/>
      <c r="B26" s="95"/>
      <c r="C26" s="97"/>
      <c r="D26" s="29" t="s">
        <v>4</v>
      </c>
      <c r="E26" s="29" t="s">
        <v>8</v>
      </c>
      <c r="F26" s="30" t="s">
        <v>9</v>
      </c>
      <c r="G26" s="30" t="s">
        <v>23</v>
      </c>
      <c r="H26" s="30" t="s">
        <v>24</v>
      </c>
      <c r="I26" s="46" t="s">
        <v>11</v>
      </c>
      <c r="J26" s="63" t="s">
        <v>1</v>
      </c>
      <c r="K26" s="64" t="s">
        <v>12</v>
      </c>
      <c r="L26" s="65" t="s">
        <v>25</v>
      </c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9" s="3" customFormat="1" ht="15.75" thickBot="1" x14ac:dyDescent="0.3">
      <c r="A27" s="40">
        <f>COUNTIF($B$4:B22,B27)</f>
        <v>1</v>
      </c>
      <c r="B27" s="41" t="s">
        <v>3</v>
      </c>
      <c r="C27" s="19"/>
      <c r="D27" s="42">
        <f>(F27/$J$22)*$E$22</f>
        <v>3.361515789473684</v>
      </c>
      <c r="E27" s="42">
        <f>(H27/$E$22)*$G$22</f>
        <v>1.4609950398316547</v>
      </c>
      <c r="F27" s="43">
        <f>SUMIF(B$4:$B$21,B27,J$4:$J$21)</f>
        <v>1</v>
      </c>
      <c r="G27" s="43">
        <f>SUMIFS(E$4:$E$21,B$4:$B$21,B27)</f>
        <v>1.7999999999999998</v>
      </c>
      <c r="H27" s="44">
        <f>SUMIFS(H$4:$H$21,B$4:$B$21,B27)</f>
        <v>1.6199999999999999</v>
      </c>
      <c r="I27" s="47">
        <f t="shared" ref="I27:I35" si="5">E27+H27</f>
        <v>3.0809950398316546</v>
      </c>
      <c r="J27" s="48"/>
      <c r="K27" s="48"/>
      <c r="L27" s="54">
        <f>I27-K27</f>
        <v>3.0809950398316546</v>
      </c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9" s="3" customFormat="1" ht="15.75" thickBot="1" x14ac:dyDescent="0.3">
      <c r="A28" s="40">
        <f>COUNTIF($B$4:B23,B28)</f>
        <v>3</v>
      </c>
      <c r="B28" s="45" t="s">
        <v>13</v>
      </c>
      <c r="C28" s="20"/>
      <c r="D28" s="42">
        <f t="shared" ref="D28:D35" si="6">(F28/$J$22)*$E$22</f>
        <v>12.101456842105263</v>
      </c>
      <c r="E28" s="42">
        <f t="shared" ref="E28:E35" si="7">(H28/$E$22)*$G$22</f>
        <v>10.584616864572371</v>
      </c>
      <c r="F28" s="43">
        <f>SUMIF(B$4:$B$21,B28,J$4:$J$21)</f>
        <v>3.6</v>
      </c>
      <c r="G28" s="43">
        <f>SUMIFS(E$4:$E$21,B$4:$B$21,B28)</f>
        <v>13.040639999999998</v>
      </c>
      <c r="H28" s="44">
        <f>SUMIFS(H$4:$H$21,B$4:$B$21,B28)</f>
        <v>11.736575999999999</v>
      </c>
      <c r="I28" s="47">
        <f t="shared" si="5"/>
        <v>22.321192864572371</v>
      </c>
      <c r="J28" s="49"/>
      <c r="K28" s="49"/>
      <c r="L28" s="54">
        <f t="shared" ref="L28:L36" si="8">I28-K28</f>
        <v>22.321192864572371</v>
      </c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9" s="3" customFormat="1" ht="15.75" thickBot="1" x14ac:dyDescent="0.3">
      <c r="A29" s="40">
        <f>COUNTIF($B$4:B24,B29)</f>
        <v>2</v>
      </c>
      <c r="B29" s="31" t="s">
        <v>15</v>
      </c>
      <c r="C29" s="21" t="s">
        <v>22</v>
      </c>
      <c r="D29" s="42">
        <f t="shared" si="6"/>
        <v>3.6976673684210528</v>
      </c>
      <c r="E29" s="42">
        <f t="shared" si="7"/>
        <v>3.5063880955959719</v>
      </c>
      <c r="F29" s="43">
        <f>SUMIF(B$4:$B$21,B29,J$4:$J$21)</f>
        <v>1.1000000000000001</v>
      </c>
      <c r="G29" s="43">
        <f>SUMIFS(E$4:$E$21,B$4:$B$21,B29)</f>
        <v>4.3199999999999994</v>
      </c>
      <c r="H29" s="44">
        <f>SUMIFS(H$4:$H$21,B$4:$B$21,B29)</f>
        <v>3.8879999999999999</v>
      </c>
      <c r="I29" s="47">
        <f t="shared" si="5"/>
        <v>7.3943880955959713</v>
      </c>
      <c r="J29" s="50"/>
      <c r="K29" s="49"/>
      <c r="L29" s="54">
        <f t="shared" si="8"/>
        <v>7.3943880955959713</v>
      </c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9" s="3" customFormat="1" ht="15.75" thickBot="1" x14ac:dyDescent="0.3">
      <c r="A30" s="40">
        <f>COUNTIF($B$4:B25,B30)</f>
        <v>0</v>
      </c>
      <c r="B30" s="31"/>
      <c r="C30" s="21"/>
      <c r="D30" s="42">
        <f t="shared" si="6"/>
        <v>0</v>
      </c>
      <c r="E30" s="42">
        <f t="shared" si="7"/>
        <v>0</v>
      </c>
      <c r="F30" s="43">
        <f>SUMIF(B$4:$B$21,B30,J$4:$J$21)</f>
        <v>0</v>
      </c>
      <c r="G30" s="43">
        <f>SUMIFS(E$4:$E$21,B$4:$B$21,B30)</f>
        <v>0</v>
      </c>
      <c r="H30" s="44">
        <f>SUMIFS(H$4:$H$21,B$4:$B$21,B30)</f>
        <v>0</v>
      </c>
      <c r="I30" s="47">
        <f t="shared" si="5"/>
        <v>0</v>
      </c>
      <c r="J30" s="50"/>
      <c r="K30" s="49"/>
      <c r="L30" s="54">
        <f t="shared" si="8"/>
        <v>0</v>
      </c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9" s="3" customFormat="1" ht="15.75" thickBot="1" x14ac:dyDescent="0.3">
      <c r="A31" s="40">
        <f>COUNTIF($B$4:B26,B31)</f>
        <v>0</v>
      </c>
      <c r="B31" s="31"/>
      <c r="C31" s="21"/>
      <c r="D31" s="42">
        <f t="shared" si="6"/>
        <v>0</v>
      </c>
      <c r="E31" s="42">
        <f t="shared" si="7"/>
        <v>0</v>
      </c>
      <c r="F31" s="43">
        <f>SUMIF(B$4:$B$21,B31,J$4:$J$21)</f>
        <v>0</v>
      </c>
      <c r="G31" s="43">
        <f>SUMIFS(E$4:$E$21,B$4:$B$21,B31)</f>
        <v>0</v>
      </c>
      <c r="H31" s="44">
        <f>SUMIFS(H$4:$H$21,B$4:$B$21,B31)</f>
        <v>0</v>
      </c>
      <c r="I31" s="47">
        <f t="shared" si="5"/>
        <v>0</v>
      </c>
      <c r="J31" s="50"/>
      <c r="K31" s="49"/>
      <c r="L31" s="54">
        <f t="shared" si="8"/>
        <v>0</v>
      </c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9" s="3" customFormat="1" ht="15.75" thickBot="1" x14ac:dyDescent="0.3">
      <c r="A32" s="40">
        <f>COUNTIF($B$4:B27,B32)</f>
        <v>0</v>
      </c>
      <c r="B32" s="31"/>
      <c r="C32" s="21"/>
      <c r="D32" s="42">
        <f t="shared" si="6"/>
        <v>0</v>
      </c>
      <c r="E32" s="42">
        <f t="shared" si="7"/>
        <v>0</v>
      </c>
      <c r="F32" s="43">
        <f>SUMIF(B$4:$B$21,B32,J$4:$J$21)</f>
        <v>0</v>
      </c>
      <c r="G32" s="43">
        <f>SUMIFS(E$4:$E$21,B$4:$B$21,B32)</f>
        <v>0</v>
      </c>
      <c r="H32" s="44">
        <f>SUMIFS(H$4:$H$21,B$4:$B$21,B32)</f>
        <v>0</v>
      </c>
      <c r="I32" s="47">
        <f t="shared" si="5"/>
        <v>0</v>
      </c>
      <c r="J32" s="50"/>
      <c r="K32" s="49"/>
      <c r="L32" s="54">
        <f t="shared" si="8"/>
        <v>0</v>
      </c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s="3" customFormat="1" ht="15.75" thickBot="1" x14ac:dyDescent="0.3">
      <c r="A33" s="40">
        <f>COUNTIF($B$4:B28,B33)</f>
        <v>0</v>
      </c>
      <c r="B33" s="31"/>
      <c r="C33" s="21"/>
      <c r="D33" s="42">
        <f t="shared" si="6"/>
        <v>0</v>
      </c>
      <c r="E33" s="42">
        <f t="shared" si="7"/>
        <v>0</v>
      </c>
      <c r="F33" s="43">
        <f>SUMIF(B$4:$B$21,B33,J$4:$J$21)</f>
        <v>0</v>
      </c>
      <c r="G33" s="43">
        <f>SUMIFS(E$4:$E$21,B$4:$B$21,B33)</f>
        <v>0</v>
      </c>
      <c r="H33" s="44">
        <f>SUMIFS(H$4:$H$21,B$4:$B$21,B33)</f>
        <v>0</v>
      </c>
      <c r="I33" s="47">
        <f t="shared" si="5"/>
        <v>0</v>
      </c>
      <c r="J33" s="50"/>
      <c r="K33" s="49"/>
      <c r="L33" s="54">
        <f t="shared" si="8"/>
        <v>0</v>
      </c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s="3" customFormat="1" ht="15.75" thickBot="1" x14ac:dyDescent="0.3">
      <c r="A34" s="40">
        <f>COUNTIF($B$4:B29,B34)</f>
        <v>0</v>
      </c>
      <c r="B34" s="31"/>
      <c r="C34" s="21"/>
      <c r="D34" s="42">
        <f t="shared" si="6"/>
        <v>0</v>
      </c>
      <c r="E34" s="42">
        <f t="shared" si="7"/>
        <v>0</v>
      </c>
      <c r="F34" s="43">
        <f>SUMIF(B$4:$B$21,B34,J$4:$J$21)</f>
        <v>0</v>
      </c>
      <c r="G34" s="43">
        <f>SUMIFS(E$4:$E$21,B$4:$B$21,B34)</f>
        <v>0</v>
      </c>
      <c r="H34" s="44">
        <f>SUMIFS(H$4:$H$21,B$4:$B$21,B34)</f>
        <v>0</v>
      </c>
      <c r="I34" s="47">
        <f t="shared" si="5"/>
        <v>0</v>
      </c>
      <c r="J34" s="50"/>
      <c r="K34" s="49"/>
      <c r="L34" s="54">
        <f t="shared" si="8"/>
        <v>0</v>
      </c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s="3" customFormat="1" ht="15.75" thickBot="1" x14ac:dyDescent="0.3">
      <c r="A35" s="40">
        <f>COUNTIF($B$4:B30,B35)</f>
        <v>0</v>
      </c>
      <c r="B35" s="31"/>
      <c r="C35" s="21"/>
      <c r="D35" s="42">
        <f t="shared" si="6"/>
        <v>0</v>
      </c>
      <c r="E35" s="42">
        <f t="shared" si="7"/>
        <v>0</v>
      </c>
      <c r="F35" s="43">
        <f>SUMIF(B$4:$B$21,B35,J$4:$J$21)</f>
        <v>0</v>
      </c>
      <c r="G35" s="43">
        <f>SUMIFS(E$4:$E$21,B$4:$B$21,B35)</f>
        <v>0</v>
      </c>
      <c r="H35" s="44">
        <f>SUMIFS(H$4:$H$21,B$4:$B$21,B35)</f>
        <v>0</v>
      </c>
      <c r="I35" s="47">
        <f t="shared" si="5"/>
        <v>0</v>
      </c>
      <c r="J35" s="50"/>
      <c r="K35" s="49"/>
      <c r="L35" s="54">
        <f t="shared" si="8"/>
        <v>0</v>
      </c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s="3" customFormat="1" ht="15.75" thickBot="1" x14ac:dyDescent="0.3">
      <c r="A36" s="32">
        <f>SUM(A27:$A$35)</f>
        <v>6</v>
      </c>
      <c r="B36" s="33"/>
      <c r="C36" s="22"/>
      <c r="D36" s="34">
        <f>SUM($D$27:$D$35)</f>
        <v>19.160640000000001</v>
      </c>
      <c r="E36" s="34">
        <f>SUM($E$27:$E$35)</f>
        <v>15.551999999999998</v>
      </c>
      <c r="F36" s="35">
        <f>SUM($F$27:$F$35)</f>
        <v>5.6999999999999993</v>
      </c>
      <c r="G36" s="36">
        <v>29.400000000000002</v>
      </c>
      <c r="H36" s="37">
        <v>27.93</v>
      </c>
      <c r="I36" s="38">
        <f>SUM(I27:I35)</f>
        <v>32.796576000000002</v>
      </c>
      <c r="J36" s="39"/>
      <c r="K36" s="49"/>
      <c r="L36" s="10">
        <f t="shared" si="8"/>
        <v>32.796576000000002</v>
      </c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s="4" customFormat="1" x14ac:dyDescent="0.25">
      <c r="D37" s="5"/>
      <c r="F37" s="5"/>
      <c r="G37" s="5"/>
      <c r="I37" s="5"/>
      <c r="J37" s="5"/>
    </row>
    <row r="38" spans="1:28" s="4" customFormat="1" x14ac:dyDescent="0.25">
      <c r="D38" s="5"/>
      <c r="F38" s="5"/>
      <c r="G38" s="5"/>
      <c r="I38" s="5"/>
      <c r="J38" s="5"/>
    </row>
    <row r="39" spans="1:28" s="4" customFormat="1" x14ac:dyDescent="0.25">
      <c r="D39" s="5"/>
      <c r="F39" s="5"/>
      <c r="G39" s="5"/>
      <c r="I39" s="5"/>
      <c r="J39" s="5"/>
    </row>
    <row r="40" spans="1:28" s="4" customFormat="1" x14ac:dyDescent="0.25">
      <c r="D40" s="5"/>
      <c r="F40" s="5"/>
      <c r="G40" s="5"/>
      <c r="I40" s="5"/>
      <c r="J40" s="5"/>
    </row>
    <row r="41" spans="1:28" s="4" customFormat="1" x14ac:dyDescent="0.25">
      <c r="D41" s="5"/>
      <c r="F41" s="5"/>
      <c r="G41" s="5"/>
      <c r="I41" s="5"/>
      <c r="J41" s="5"/>
    </row>
    <row r="42" spans="1:28" s="4" customFormat="1" x14ac:dyDescent="0.25">
      <c r="D42" s="5"/>
      <c r="F42" s="5"/>
      <c r="G42" s="5"/>
      <c r="I42" s="5"/>
      <c r="J42" s="5"/>
    </row>
    <row r="43" spans="1:28" s="4" customFormat="1" x14ac:dyDescent="0.25">
      <c r="D43" s="5"/>
      <c r="F43" s="5"/>
      <c r="G43" s="5"/>
      <c r="I43" s="5"/>
      <c r="J43" s="5"/>
    </row>
    <row r="44" spans="1:28" s="4" customFormat="1" x14ac:dyDescent="0.25">
      <c r="D44" s="5"/>
      <c r="F44" s="5"/>
      <c r="G44" s="5"/>
      <c r="I44" s="5"/>
      <c r="J44" s="5"/>
    </row>
    <row r="45" spans="1:28" s="4" customFormat="1" x14ac:dyDescent="0.25">
      <c r="D45" s="5"/>
      <c r="F45" s="5"/>
      <c r="G45" s="5"/>
      <c r="I45" s="5"/>
      <c r="J45" s="5"/>
    </row>
    <row r="46" spans="1:28" s="4" customFormat="1" x14ac:dyDescent="0.25">
      <c r="D46" s="5"/>
      <c r="F46" s="5"/>
      <c r="G46" s="5"/>
      <c r="I46" s="5"/>
      <c r="J46" s="5"/>
    </row>
    <row r="47" spans="1:28" s="4" customFormat="1" x14ac:dyDescent="0.25">
      <c r="D47" s="5"/>
      <c r="F47" s="5"/>
      <c r="G47" s="5"/>
      <c r="I47" s="5"/>
      <c r="J47" s="5"/>
    </row>
    <row r="48" spans="1:28" s="5" customFormat="1" x14ac:dyDescent="0.25">
      <c r="A48" s="4"/>
      <c r="B48" s="4"/>
      <c r="C48" s="6"/>
      <c r="E48" s="4"/>
      <c r="H48" s="4"/>
      <c r="K48" s="4"/>
    </row>
    <row r="49" spans="4:10" s="4" customFormat="1" x14ac:dyDescent="0.25">
      <c r="D49" s="5"/>
      <c r="F49" s="5"/>
      <c r="G49" s="5"/>
      <c r="I49" s="5"/>
      <c r="J49" s="5"/>
    </row>
    <row r="50" spans="4:10" s="4" customFormat="1" x14ac:dyDescent="0.25">
      <c r="D50" s="5"/>
      <c r="F50" s="5"/>
      <c r="G50" s="5"/>
      <c r="I50" s="5"/>
      <c r="J50" s="5"/>
    </row>
    <row r="51" spans="4:10" s="4" customFormat="1" x14ac:dyDescent="0.25">
      <c r="D51" s="5"/>
      <c r="F51" s="5"/>
      <c r="G51" s="5"/>
      <c r="I51" s="5"/>
      <c r="J51" s="5"/>
    </row>
    <row r="52" spans="4:10" s="4" customFormat="1" x14ac:dyDescent="0.25">
      <c r="D52" s="5"/>
      <c r="F52" s="5"/>
      <c r="G52" s="5"/>
      <c r="I52" s="5"/>
      <c r="J52" s="5"/>
    </row>
    <row r="53" spans="4:10" s="4" customFormat="1" x14ac:dyDescent="0.25">
      <c r="D53" s="5"/>
      <c r="F53" s="5"/>
      <c r="G53" s="5"/>
      <c r="I53" s="5"/>
      <c r="J53" s="5"/>
    </row>
    <row r="54" spans="4:10" s="4" customFormat="1" x14ac:dyDescent="0.25">
      <c r="D54" s="5"/>
      <c r="F54" s="5"/>
      <c r="G54" s="5"/>
      <c r="I54" s="5"/>
      <c r="J54" s="5"/>
    </row>
    <row r="55" spans="4:10" s="4" customFormat="1" x14ac:dyDescent="0.25">
      <c r="D55" s="5"/>
      <c r="F55" s="5"/>
      <c r="G55" s="5"/>
      <c r="I55" s="5"/>
      <c r="J55" s="5"/>
    </row>
  </sheetData>
  <mergeCells count="7">
    <mergeCell ref="G1:I1"/>
    <mergeCell ref="A25:A26"/>
    <mergeCell ref="B25:B26"/>
    <mergeCell ref="C25:C26"/>
    <mergeCell ref="A22:C22"/>
    <mergeCell ref="D25:L25"/>
    <mergeCell ref="A1:C2"/>
  </mergeCells>
  <pageMargins left="0.7" right="0.7" top="0.75" bottom="0.75" header="0.3" footer="0.3"/>
  <pageSetup paperSize="9" orientation="portrait" horizontalDpi="0" verticalDpi="0" r:id="rId1"/>
  <ignoredErrors>
    <ignoredError sqref="G22" 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Bricksy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2015-11-30T18:41:27Z</dcterms:modified>
</cp:coreProperties>
</file>